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15708f336c057cf/Bureau/JCM clé USB/HHF/INVENDUS COMMERCANTS/"/>
    </mc:Choice>
  </mc:AlternateContent>
  <xr:revisionPtr revIDLastSave="37" documentId="8_{412199C8-931D-4377-8E0B-B39DB4D3B495}" xr6:coauthVersionLast="46" xr6:coauthVersionMax="46" xr10:uidLastSave="{B21DF4B0-C678-4DED-97D9-5B8324E8237E}"/>
  <bookViews>
    <workbookView xWindow="-110" yWindow="-110" windowWidth="19420" windowHeight="10420" xr2:uid="{1EDC30C7-C8DE-4C35-AAFE-7AEF8B5FADAE}"/>
  </bookViews>
  <sheets>
    <sheet name="Commerce" sheetId="4" r:id="rId1"/>
  </sheets>
  <definedNames>
    <definedName name="_xlnm._FilterDatabase" localSheetId="0" hidden="1">Commerce!$A$1:$E$49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4" l="1"/>
  <c r="E2" i="4"/>
  <c r="G3" i="4" l="1"/>
  <c r="G5" i="4" s="1"/>
  <c r="F2" i="4"/>
  <c r="I2" i="4" s="1"/>
  <c r="H3" i="4" l="1"/>
  <c r="L4" i="4"/>
  <c r="I6" i="4"/>
  <c r="L6" i="4" l="1"/>
  <c r="M4" i="4"/>
  <c r="F8" i="4"/>
  <c r="D8" i="4"/>
  <c r="B8" i="4"/>
  <c r="K2" i="4"/>
  <c r="K6" i="4" s="1"/>
  <c r="J8" i="4" s="1"/>
  <c r="H8" i="4" l="1"/>
</calcChain>
</file>

<file path=xl/sharedStrings.xml><?xml version="1.0" encoding="utf-8"?>
<sst xmlns="http://schemas.openxmlformats.org/spreadsheetml/2006/main" count="31" uniqueCount="28">
  <si>
    <t>HopHopFood</t>
  </si>
  <si>
    <t>Solidarité</t>
  </si>
  <si>
    <t>Don
par
an</t>
  </si>
  <si>
    <t>Paniers
par
jour</t>
  </si>
  <si>
    <t>Equivalents repas
(hypothèse
1 kg = 3 repas)</t>
  </si>
  <si>
    <t>Paniers
par
an</t>
  </si>
  <si>
    <t>Nourriture
par an
en tonnes
(hypothèse
4€ = 1 kg)</t>
  </si>
  <si>
    <t>Jours
ouvrés
par
semaine</t>
  </si>
  <si>
    <t>soit</t>
  </si>
  <si>
    <t>% d'un CDI
chargé annuel
recruté par HHF</t>
  </si>
  <si>
    <t>=</t>
  </si>
  <si>
    <t>-</t>
  </si>
  <si>
    <t>+</t>
  </si>
  <si>
    <t>60 % de la
valeur du
don
numéraire
à HHF</t>
  </si>
  <si>
    <t>Don
numéraire
à HHF</t>
  </si>
  <si>
    <t>Don
par
panier
en €</t>
  </si>
  <si>
    <t>Valorisation
des invendus
en %</t>
  </si>
  <si>
    <t>de la valeur des marchandises données</t>
  </si>
  <si>
    <t>% du
montant
de la
réduction d'impôt sur don en marchandises</t>
  </si>
  <si>
    <t>Don numéraire
à HopHopFood :
 réduction d'impôt de 60 % par le commerce</t>
  </si>
  <si>
    <t>Réduction d'impôts</t>
  </si>
  <si>
    <t>GAIN FINAL COMMERCANT</t>
  </si>
  <si>
    <t>Gain net
pour commerçant
après
réduction d'impôts</t>
  </si>
  <si>
    <t>60 % de la
valeur des
dons
annuels de
marchandises</t>
  </si>
  <si>
    <t>Tonnes CO² évitées</t>
  </si>
  <si>
    <t>Planète</t>
  </si>
  <si>
    <t>Commerce</t>
  </si>
  <si>
    <t>Calculateur
Simulateur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</si>
</sst>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"/>
    <numFmt numFmtId="165" formatCode="_-* #,##0\ _€_-;\-* #,##0\ _€_-;_-* &quot;-&quot;\ _€_-;_-@_-"/>
  </numFmts>
  <fonts count="32" x14ac:knownFonts="1">
    <font>
      <sz val="11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66FF"/>
      <name val="Calibri"/>
      <family val="2"/>
      <scheme val="minor"/>
    </font>
    <font>
      <b/>
      <sz val="14"/>
      <color rgb="FF3366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6"/>
      <color rgb="FFFFFF99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rgb="FF0066FF"/>
      <name val="Calibri"/>
      <family val="2"/>
      <scheme val="minor"/>
    </font>
    <font>
      <b/>
      <sz val="26"/>
      <color rgb="FF00B050"/>
      <name val="Calibri"/>
      <family val="2"/>
      <scheme val="minor"/>
    </font>
    <font>
      <b/>
      <sz val="72"/>
      <color rgb="FF7030A0"/>
      <name val="Calibri"/>
      <family val="2"/>
      <scheme val="minor"/>
    </font>
    <font>
      <b/>
      <sz val="36"/>
      <color rgb="FF7030A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36"/>
      <color rgb="FF3366FF"/>
      <name val="Calibri"/>
      <family val="2"/>
      <scheme val="minor"/>
    </font>
    <font>
      <b/>
      <sz val="36"/>
      <color rgb="FF0066FF"/>
      <name val="Calibri"/>
      <family val="2"/>
      <scheme val="minor"/>
    </font>
    <font>
      <b/>
      <sz val="36"/>
      <color rgb="FF00B05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4"/>
      <color rgb="FF3366FF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rgb="FF0066FF"/>
      <name val="Calibri"/>
      <family val="2"/>
      <scheme val="minor"/>
    </font>
    <font>
      <b/>
      <sz val="24"/>
      <color rgb="FF7030A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22"/>
      <color rgb="FF7030A0"/>
      <name val="Calibri"/>
      <family val="2"/>
      <scheme val="minor"/>
    </font>
    <font>
      <b/>
      <sz val="18"/>
      <color rgb="FF0066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3366FF"/>
      <name val="Calibri"/>
      <family val="2"/>
      <scheme val="minor"/>
    </font>
    <font>
      <b/>
      <sz val="2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9" fontId="7" fillId="5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9" fontId="9" fillId="2" borderId="1" xfId="0" applyNumberFormat="1" applyFont="1" applyFill="1" applyBorder="1" applyAlignment="1">
      <alignment horizontal="center" vertical="center"/>
    </xf>
    <xf numFmtId="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9" fontId="5" fillId="2" borderId="1" xfId="0" applyNumberFormat="1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/>
    </xf>
    <xf numFmtId="9" fontId="15" fillId="2" borderId="1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165" fontId="23" fillId="0" borderId="1" xfId="0" applyNumberFormat="1" applyFont="1" applyBorder="1" applyAlignment="1">
      <alignment vertical="center"/>
    </xf>
    <xf numFmtId="1" fontId="24" fillId="4" borderId="1" xfId="0" applyNumberFormat="1" applyFont="1" applyFill="1" applyBorder="1" applyAlignment="1">
      <alignment vertical="center"/>
    </xf>
    <xf numFmtId="9" fontId="24" fillId="4" borderId="1" xfId="0" applyNumberFormat="1" applyFont="1" applyFill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/>
    </xf>
    <xf numFmtId="2" fontId="17" fillId="5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164" fontId="22" fillId="4" borderId="5" xfId="0" applyNumberFormat="1" applyFont="1" applyFill="1" applyBorder="1" applyAlignment="1">
      <alignment horizontal="center" vertical="center"/>
    </xf>
    <xf numFmtId="164" fontId="22" fillId="4" borderId="6" xfId="0" applyNumberFormat="1" applyFont="1" applyFill="1" applyBorder="1" applyAlignment="1">
      <alignment horizontal="center" vertical="center"/>
    </xf>
    <xf numFmtId="164" fontId="22" fillId="4" borderId="7" xfId="0" applyNumberFormat="1" applyFont="1" applyFill="1" applyBorder="1" applyAlignment="1">
      <alignment horizontal="center" vertical="center"/>
    </xf>
    <xf numFmtId="164" fontId="22" fillId="4" borderId="8" xfId="0" applyNumberFormat="1" applyFont="1" applyFill="1" applyBorder="1" applyAlignment="1">
      <alignment horizontal="center" vertical="center"/>
    </xf>
    <xf numFmtId="164" fontId="22" fillId="4" borderId="9" xfId="0" applyNumberFormat="1" applyFont="1" applyFill="1" applyBorder="1" applyAlignment="1">
      <alignment horizontal="center" vertical="center"/>
    </xf>
    <xf numFmtId="164" fontId="22" fillId="4" borderId="10" xfId="0" applyNumberFormat="1" applyFont="1" applyFill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164" fontId="21" fillId="0" borderId="5" xfId="0" applyNumberFormat="1" applyFont="1" applyBorder="1" applyAlignment="1">
      <alignment horizontal="center" vertical="center"/>
    </xf>
    <xf numFmtId="164" fontId="21" fillId="0" borderId="7" xfId="0" applyNumberFormat="1" applyFont="1" applyBorder="1" applyAlignment="1">
      <alignment horizontal="center" vertical="center"/>
    </xf>
    <xf numFmtId="164" fontId="21" fillId="0" borderId="8" xfId="0" applyNumberFormat="1" applyFont="1" applyBorder="1" applyAlignment="1">
      <alignment horizontal="center" vertical="center"/>
    </xf>
    <xf numFmtId="164" fontId="21" fillId="0" borderId="10" xfId="0" applyNumberFormat="1" applyFont="1" applyBorder="1" applyAlignment="1">
      <alignment horizontal="center" vertical="center"/>
    </xf>
    <xf numFmtId="0" fontId="17" fillId="3" borderId="4" xfId="0" applyFont="1" applyFill="1" applyBorder="1" applyAlignment="1">
      <alignment horizontal="right" vertical="center" wrapText="1"/>
    </xf>
    <xf numFmtId="0" fontId="17" fillId="3" borderId="3" xfId="0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9" fontId="12" fillId="2" borderId="1" xfId="0" applyNumberFormat="1" applyFont="1" applyFill="1" applyBorder="1" applyAlignment="1">
      <alignment horizontal="left" vertical="center" wrapText="1"/>
    </xf>
    <xf numFmtId="49" fontId="25" fillId="2" borderId="1" xfId="0" applyNumberFormat="1" applyFont="1" applyFill="1" applyBorder="1" applyAlignment="1">
      <alignment horizontal="left" vertical="center" wrapText="1"/>
    </xf>
    <xf numFmtId="49" fontId="25" fillId="2" borderId="1" xfId="0" applyNumberFormat="1" applyFont="1" applyFill="1" applyBorder="1" applyAlignment="1">
      <alignment horizontal="left" vertical="center"/>
    </xf>
    <xf numFmtId="0" fontId="31" fillId="4" borderId="1" xfId="0" applyFont="1" applyFill="1" applyBorder="1" applyAlignment="1">
      <alignment horizontal="center" vertical="center" wrapText="1"/>
    </xf>
    <xf numFmtId="165" fontId="18" fillId="0" borderId="1" xfId="0" applyNumberFormat="1" applyFont="1" applyBorder="1" applyAlignment="1" applyProtection="1">
      <alignment vertical="center"/>
    </xf>
    <xf numFmtId="164" fontId="18" fillId="4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/>
    </xf>
    <xf numFmtId="164" fontId="20" fillId="0" borderId="1" xfId="0" applyNumberFormat="1" applyFont="1" applyBorder="1" applyAlignment="1" applyProtection="1">
      <alignment horizontal="center" vertical="center"/>
    </xf>
    <xf numFmtId="9" fontId="20" fillId="4" borderId="1" xfId="0" applyNumberFormat="1" applyFont="1" applyFill="1" applyBorder="1" applyAlignment="1" applyProtection="1">
      <alignment horizontal="center" vertical="center"/>
    </xf>
    <xf numFmtId="164" fontId="17" fillId="6" borderId="1" xfId="0" applyNumberFormat="1" applyFont="1" applyFill="1" applyBorder="1" applyAlignment="1" applyProtection="1">
      <alignment horizontal="center" vertical="center"/>
      <protection locked="0"/>
    </xf>
    <xf numFmtId="1" fontId="17" fillId="6" borderId="1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5FF3C9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350656</xdr:colOff>
      <xdr:row>6</xdr:row>
      <xdr:rowOff>34500</xdr:rowOff>
    </xdr:from>
    <xdr:ext cx="1137228" cy="1137228"/>
    <xdr:pic>
      <xdr:nvPicPr>
        <xdr:cNvPr id="2" name="Graphique 12">
          <a:extLst>
            <a:ext uri="{FF2B5EF4-FFF2-40B4-BE49-F238E27FC236}">
              <a16:creationId xmlns:a16="http://schemas.microsoft.com/office/drawing/2014/main" id="{A23A08C4-FC9B-448B-8A48-27A3BC6C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4784206" y="3609550"/>
          <a:ext cx="1137228" cy="1137228"/>
        </a:xfrm>
        <a:prstGeom prst="rect">
          <a:avLst/>
        </a:prstGeom>
      </xdr:spPr>
    </xdr:pic>
    <xdr:clientData/>
  </xdr:oneCellAnchor>
  <xdr:twoCellAnchor editAs="oneCell">
    <xdr:from>
      <xdr:col>0</xdr:col>
      <xdr:colOff>121709</xdr:colOff>
      <xdr:row>6</xdr:row>
      <xdr:rowOff>280459</xdr:rowOff>
    </xdr:from>
    <xdr:to>
      <xdr:col>0</xdr:col>
      <xdr:colOff>1455208</xdr:colOff>
      <xdr:row>7</xdr:row>
      <xdr:rowOff>435679</xdr:rowOff>
    </xdr:to>
    <xdr:pic>
      <xdr:nvPicPr>
        <xdr:cNvPr id="5" name="Image 4" descr="Une image contenant pièce&#10;&#10;Description générée automatiquement">
          <a:extLst>
            <a:ext uri="{FF2B5EF4-FFF2-40B4-BE49-F238E27FC236}">
              <a16:creationId xmlns:a16="http://schemas.microsoft.com/office/drawing/2014/main" id="{A2305D3D-CF9A-4A16-B2C5-397F68975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709" y="3855509"/>
          <a:ext cx="1333499" cy="1329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3AA41-DE04-4CA5-8039-C4C38093F64B}">
  <sheetPr>
    <pageSetUpPr fitToPage="1"/>
  </sheetPr>
  <dimension ref="A1:M8"/>
  <sheetViews>
    <sheetView tabSelected="1" zoomScale="40" zoomScaleNormal="40" workbookViewId="0">
      <selection activeCell="M15" sqref="M15"/>
    </sheetView>
  </sheetViews>
  <sheetFormatPr baseColWidth="10" defaultColWidth="21.90625" defaultRowHeight="14.5" x14ac:dyDescent="0.35"/>
  <cols>
    <col min="1" max="1" width="26" customWidth="1"/>
    <col min="2" max="2" width="26.453125" bestFit="1" customWidth="1"/>
    <col min="3" max="3" width="12.81640625" bestFit="1" customWidth="1"/>
    <col min="4" max="4" width="22.81640625" bestFit="1" customWidth="1"/>
    <col min="5" max="5" width="17.81640625" bestFit="1" customWidth="1"/>
    <col min="6" max="6" width="26.453125" bestFit="1" customWidth="1"/>
    <col min="7" max="7" width="17.1796875" bestFit="1" customWidth="1"/>
    <col min="8" max="8" width="26.453125" bestFit="1" customWidth="1"/>
    <col min="9" max="9" width="17.36328125" bestFit="1" customWidth="1"/>
    <col min="10" max="10" width="32.6328125" bestFit="1" customWidth="1"/>
    <col min="11" max="11" width="26.26953125" bestFit="1" customWidth="1"/>
    <col min="12" max="12" width="25.36328125" bestFit="1" customWidth="1"/>
    <col min="13" max="13" width="17.90625" bestFit="1" customWidth="1"/>
  </cols>
  <sheetData>
    <row r="1" spans="1:13" s="1" customFormat="1" ht="104" x14ac:dyDescent="1.35">
      <c r="A1" s="53" t="s">
        <v>27</v>
      </c>
      <c r="B1" s="13" t="s">
        <v>15</v>
      </c>
      <c r="C1" s="13" t="s">
        <v>3</v>
      </c>
      <c r="D1" s="13" t="s">
        <v>7</v>
      </c>
      <c r="E1" s="29" t="s">
        <v>5</v>
      </c>
      <c r="F1" s="29" t="s">
        <v>2</v>
      </c>
      <c r="G1" s="2" t="s">
        <v>6</v>
      </c>
      <c r="H1" s="3" t="s">
        <v>4</v>
      </c>
      <c r="I1" s="9" t="s">
        <v>20</v>
      </c>
      <c r="J1" s="2" t="s">
        <v>18</v>
      </c>
      <c r="K1" s="9" t="s">
        <v>22</v>
      </c>
      <c r="L1" s="4" t="s">
        <v>19</v>
      </c>
      <c r="M1" s="4" t="s">
        <v>9</v>
      </c>
    </row>
    <row r="2" spans="1:13" ht="31" x14ac:dyDescent="0.35">
      <c r="A2" s="25" t="s">
        <v>26</v>
      </c>
      <c r="B2" s="59">
        <v>15</v>
      </c>
      <c r="C2" s="60">
        <v>6</v>
      </c>
      <c r="D2" s="60">
        <v>7</v>
      </c>
      <c r="E2" s="54">
        <f>C2*(D2*52.14)</f>
        <v>2189.88</v>
      </c>
      <c r="F2" s="55">
        <f>E2*B2</f>
        <v>32848.200000000004</v>
      </c>
      <c r="G2" s="56"/>
      <c r="H2" s="56"/>
      <c r="I2" s="57">
        <f>F2*0.6</f>
        <v>19708.920000000002</v>
      </c>
      <c r="J2" s="58">
        <v>0.5</v>
      </c>
      <c r="K2" s="57">
        <f>((I2*J2))+(L4*0.6)</f>
        <v>15767.136000000002</v>
      </c>
      <c r="L2" s="39"/>
      <c r="M2" s="40"/>
    </row>
    <row r="3" spans="1:13" ht="31" x14ac:dyDescent="0.35">
      <c r="A3" s="26" t="s">
        <v>1</v>
      </c>
      <c r="B3" s="31"/>
      <c r="C3" s="32"/>
      <c r="D3" s="32"/>
      <c r="E3" s="32"/>
      <c r="F3" s="33"/>
      <c r="G3" s="30">
        <f>(B2/4)*E2*0.001</f>
        <v>8.2120500000000014</v>
      </c>
      <c r="H3" s="18">
        <f>(G3*3)*1000</f>
        <v>24636.150000000005</v>
      </c>
      <c r="I3" s="37"/>
      <c r="J3" s="19"/>
      <c r="K3" s="37"/>
      <c r="L3" s="41"/>
      <c r="M3" s="42"/>
    </row>
    <row r="4" spans="1:13" ht="31" x14ac:dyDescent="0.35">
      <c r="A4" s="27" t="s">
        <v>0</v>
      </c>
      <c r="B4" s="34"/>
      <c r="C4" s="35"/>
      <c r="D4" s="35"/>
      <c r="E4" s="35"/>
      <c r="F4" s="36"/>
      <c r="G4" s="38"/>
      <c r="H4" s="38"/>
      <c r="I4" s="37"/>
      <c r="J4" s="20">
        <f>1-J2</f>
        <v>0.5</v>
      </c>
      <c r="K4" s="37"/>
      <c r="L4" s="21">
        <f>(I2*J4)</f>
        <v>9854.4600000000009</v>
      </c>
      <c r="M4" s="22">
        <f>L4/50000</f>
        <v>0.19708920000000002</v>
      </c>
    </row>
    <row r="5" spans="1:13" ht="31" x14ac:dyDescent="0.35">
      <c r="A5" s="28" t="s">
        <v>25</v>
      </c>
      <c r="B5" s="43" t="s">
        <v>24</v>
      </c>
      <c r="C5" s="44"/>
      <c r="D5" s="44"/>
      <c r="E5" s="44"/>
      <c r="F5" s="45"/>
      <c r="G5" s="23">
        <f>G3*1.53</f>
        <v>12.564436500000003</v>
      </c>
      <c r="H5" s="37"/>
      <c r="I5" s="37"/>
      <c r="J5" s="37"/>
      <c r="K5" s="37"/>
      <c r="L5" s="37"/>
      <c r="M5" s="37"/>
    </row>
    <row r="6" spans="1:13" ht="33.5" x14ac:dyDescent="0.35">
      <c r="A6" s="46" t="s">
        <v>16</v>
      </c>
      <c r="B6" s="47"/>
      <c r="C6" s="47"/>
      <c r="D6" s="47"/>
      <c r="E6" s="47"/>
      <c r="F6" s="47"/>
      <c r="G6" s="47"/>
      <c r="H6" s="48"/>
      <c r="I6" s="5">
        <f>I2/F2</f>
        <v>0.6</v>
      </c>
      <c r="J6" s="6"/>
      <c r="K6" s="7">
        <f>K2/F2</f>
        <v>0.48</v>
      </c>
      <c r="L6" s="8">
        <f>L4/F2</f>
        <v>0.3</v>
      </c>
      <c r="M6" s="6"/>
    </row>
    <row r="7" spans="1:13" ht="92.5" x14ac:dyDescent="0.35">
      <c r="A7" s="49"/>
      <c r="B7" s="10" t="s">
        <v>23</v>
      </c>
      <c r="C7" s="12" t="s">
        <v>12</v>
      </c>
      <c r="D7" s="10" t="s">
        <v>13</v>
      </c>
      <c r="E7" s="12" t="s">
        <v>11</v>
      </c>
      <c r="F7" s="11" t="s">
        <v>14</v>
      </c>
      <c r="G7" s="12" t="s">
        <v>10</v>
      </c>
      <c r="H7" s="50" t="s">
        <v>21</v>
      </c>
      <c r="I7" s="50"/>
      <c r="J7" s="50"/>
      <c r="K7" s="50"/>
      <c r="L7" s="50"/>
      <c r="M7" s="50"/>
    </row>
    <row r="8" spans="1:13" ht="46" x14ac:dyDescent="0.35">
      <c r="A8" s="49"/>
      <c r="B8" s="14">
        <f>F2*I6</f>
        <v>19708.920000000002</v>
      </c>
      <c r="C8" s="16" t="s">
        <v>12</v>
      </c>
      <c r="D8" s="14">
        <f>I6*L4</f>
        <v>5912.6760000000004</v>
      </c>
      <c r="E8" s="16" t="s">
        <v>11</v>
      </c>
      <c r="F8" s="17">
        <f>L4</f>
        <v>9854.4600000000009</v>
      </c>
      <c r="G8" s="16" t="s">
        <v>10</v>
      </c>
      <c r="H8" s="14">
        <f>B8+D8-F8</f>
        <v>15767.136</v>
      </c>
      <c r="I8" s="24" t="s">
        <v>8</v>
      </c>
      <c r="J8" s="15">
        <f>K6</f>
        <v>0.48</v>
      </c>
      <c r="K8" s="51" t="s">
        <v>17</v>
      </c>
      <c r="L8" s="52"/>
      <c r="M8" s="52"/>
    </row>
  </sheetData>
  <sheetProtection algorithmName="SHA-512" hashValue="dohnUvfUIlj3gdzD8djBzh1Um6WQnfjd1GsLTIgRNGWF0ZpjrBl7+fla/UylhMGFVP19W1Tqlj/zEXQGaEOCqA==" saltValue="VcsERQytmbhmO7de4LNz9w==" spinCount="100000" sheet="1" objects="1" scenarios="1"/>
  <mergeCells count="12">
    <mergeCell ref="L2:M3"/>
    <mergeCell ref="B5:F5"/>
    <mergeCell ref="H5:M5"/>
    <mergeCell ref="A6:H6"/>
    <mergeCell ref="A7:A8"/>
    <mergeCell ref="H7:M7"/>
    <mergeCell ref="K8:M8"/>
    <mergeCell ref="G2:H2"/>
    <mergeCell ref="B3:F4"/>
    <mergeCell ref="I3:I4"/>
    <mergeCell ref="K3:K4"/>
    <mergeCell ref="G4:H4"/>
  </mergeCells>
  <pageMargins left="0.7" right="0.7" top="0.75" bottom="0.75" header="0.3" footer="0.3"/>
  <pageSetup paperSize="9" scale="2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Commerce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Jean-Claude Mizzi</dc:creator>
  <cp:lastModifiedBy>Jean-Claude Mizzi</cp:lastModifiedBy>
  <dcterms:created xsi:type="dcterms:W3CDTF">2020-11-17T12:42:39Z</dcterms:created>
  <dcterms:modified xsi:type="dcterms:W3CDTF">2021-04-04T17:40:00Z</dcterms:modified>
</cp:coreProperties>
</file>